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99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'Arkusz1'!$A$1:$R$60</definedName>
  </definedNames>
  <calcPr fullCalcOnLoad="1"/>
</workbook>
</file>

<file path=xl/sharedStrings.xml><?xml version="1.0" encoding="utf-8"?>
<sst xmlns="http://schemas.openxmlformats.org/spreadsheetml/2006/main" count="478" uniqueCount="169">
  <si>
    <t>lp.</t>
  </si>
  <si>
    <t>Regon</t>
  </si>
  <si>
    <t>NIP</t>
  </si>
  <si>
    <t>rodzaj punktu poboru</t>
  </si>
  <si>
    <t>obwód lub miejscowość, adres</t>
  </si>
  <si>
    <t>kod</t>
  </si>
  <si>
    <t>miejscowość</t>
  </si>
  <si>
    <t>numer układu pomiarowego /PPE</t>
  </si>
  <si>
    <t>numer licznika</t>
  </si>
  <si>
    <t>taryfa</t>
  </si>
  <si>
    <t>moc umowna</t>
  </si>
  <si>
    <t>661-21-64-776</t>
  </si>
  <si>
    <t xml:space="preserve">Przepompownia ścieków PBrz. 1 </t>
  </si>
  <si>
    <t>Brzóstowa</t>
  </si>
  <si>
    <t>27-440</t>
  </si>
  <si>
    <t>03/000004772 PPE-480548103006391565</t>
  </si>
  <si>
    <t>C11</t>
  </si>
  <si>
    <t>OSP Ćmielów</t>
  </si>
  <si>
    <t>Ćmielów ul. Sandomierska 235</t>
  </si>
  <si>
    <t>Ćmielów</t>
  </si>
  <si>
    <t>03/1892/0257/0 PPE-480548103000982201</t>
  </si>
  <si>
    <t>Hala gimnastyczna z zapleczem i łącznikiem</t>
  </si>
  <si>
    <t>Ćmielów, ul. Długa 164</t>
  </si>
  <si>
    <t>PPE-480548203000042850</t>
  </si>
  <si>
    <t>C21</t>
  </si>
  <si>
    <t>OSP Jastków 00</t>
  </si>
  <si>
    <t>Jastków</t>
  </si>
  <si>
    <t>03/3701/0013/0 PPE-480548103004977486</t>
  </si>
  <si>
    <t>Pl Świetlica Jastków</t>
  </si>
  <si>
    <t>03/3701/0014/0 PPE-480548103004977587</t>
  </si>
  <si>
    <t xml:space="preserve">OSP Grójec </t>
  </si>
  <si>
    <t>Grójec</t>
  </si>
  <si>
    <t>03/3701/0060/0 PPE-480548103004977688</t>
  </si>
  <si>
    <t>Świetlica Piaski Brzóstowskie</t>
  </si>
  <si>
    <t>Piaski Brzóstowskie 94</t>
  </si>
  <si>
    <t>Piaski Brzóstowskie</t>
  </si>
  <si>
    <t>03/3701/0074/0 PPE-480548103004977789</t>
  </si>
  <si>
    <t>Stadion Sportowy ul. Sportowa 50</t>
  </si>
  <si>
    <t>03/3705/0155/0 PPE-480548103000279353</t>
  </si>
  <si>
    <t>13001805</t>
  </si>
  <si>
    <t>OSP Wola Grójecka, remiza</t>
  </si>
  <si>
    <t>Wola Grójecka</t>
  </si>
  <si>
    <t>03/7745/0053/0 PPE-480548103003725681</t>
  </si>
  <si>
    <t>Gmina Ćmielów ul. Ostrowiecka 40, 27-440 Ćmielów</t>
  </si>
  <si>
    <t>Przepompownia ścieków Łąkowa</t>
  </si>
  <si>
    <t>Ćmielów, ul. Łąkowa</t>
  </si>
  <si>
    <t xml:space="preserve">Ćmielów </t>
  </si>
  <si>
    <t>03/000004810 PPE-480548103006395306</t>
  </si>
  <si>
    <t>Budynek urzędu</t>
  </si>
  <si>
    <t>Ćmielów ul. Ostrowiecka 40</t>
  </si>
  <si>
    <t>03/3705/0053/0 PPE-480548103005908585</t>
  </si>
  <si>
    <t>Pomieszczenie magazynu OPS w Ćmielowie</t>
  </si>
  <si>
    <t>Ćmielów ul. Ostrowiecka 38</t>
  </si>
  <si>
    <t>03/000001714 PPE-480548103004601614</t>
  </si>
  <si>
    <t>Przepompownia PB1 i PB2 Piaski Brzóstowskie</t>
  </si>
  <si>
    <t>D3/000000673 PPE-4805488103006570209</t>
  </si>
  <si>
    <t>Świetlica Brzóstowa 00 budynek gminny</t>
  </si>
  <si>
    <t>03/3701/0075/0 PPE-480548103004448636</t>
  </si>
  <si>
    <t>C12A</t>
  </si>
  <si>
    <t>863-10-42-609</t>
  </si>
  <si>
    <t>Budynek gospodarczy 00</t>
  </si>
  <si>
    <t>Buszkowiace</t>
  </si>
  <si>
    <t>Buszkowice</t>
  </si>
  <si>
    <t>03/7651/0054/0 PPE-480548103000440112</t>
  </si>
  <si>
    <t>000 45173</t>
  </si>
  <si>
    <t>OSP Buszkowice remiza</t>
  </si>
  <si>
    <t>03/7651/0072/0 PPE-480548103000491541</t>
  </si>
  <si>
    <t>Studnia Czarna Glina</t>
  </si>
  <si>
    <t>Czarna Glina</t>
  </si>
  <si>
    <t>03/3702/0040/0 PPE-480548103004977890</t>
  </si>
  <si>
    <t>000 45172</t>
  </si>
  <si>
    <t>Świetlica Stoki Małe</t>
  </si>
  <si>
    <t>Stoki Małe</t>
  </si>
  <si>
    <t>03/3702/0052/0 PPE-480548103004977991</t>
  </si>
  <si>
    <t>Hydrofornia Wiktoryn</t>
  </si>
  <si>
    <t>Wiktoryn</t>
  </si>
  <si>
    <t>03/3702/0055/0 PPE-480548103004978092</t>
  </si>
  <si>
    <t>00 216193</t>
  </si>
  <si>
    <t>Świetlica Wiktoryn</t>
  </si>
  <si>
    <t>Wiktoryn 6</t>
  </si>
  <si>
    <t>03/3702/0056/0 PPE-480548103004978193</t>
  </si>
  <si>
    <t>000 45171</t>
  </si>
  <si>
    <t>Budynek st. szkoły w Krzczonowicach</t>
  </si>
  <si>
    <t>Krzczonowice</t>
  </si>
  <si>
    <t>03/3702/0088/0 PPE-480548103004488648</t>
  </si>
  <si>
    <t>03/3702/0089/0 PPE-480548103004482382</t>
  </si>
  <si>
    <t>Boria</t>
  </si>
  <si>
    <t>Boria 10</t>
  </si>
  <si>
    <t>03/3702/0124/0 PPE-480548103004978294</t>
  </si>
  <si>
    <t>00 161713</t>
  </si>
  <si>
    <t>OSP Wólka Wojnowska</t>
  </si>
  <si>
    <t>Wólka Wojnowska</t>
  </si>
  <si>
    <t>03/3702/0125/0 PPE-480548103004978395</t>
  </si>
  <si>
    <t>Piaski Brzóstowskie pompownia ścieków</t>
  </si>
  <si>
    <t>Piaski Brzóstwskie</t>
  </si>
  <si>
    <t>D3/000001423</t>
  </si>
  <si>
    <t>Ćmielów ul.Ostrowiecka 25</t>
  </si>
  <si>
    <t>03/3705/0041/0 PPE-480548103004982944</t>
  </si>
  <si>
    <t>Brzóstowa 200A</t>
  </si>
  <si>
    <t>03/3702/0090/0 PPE-480548103005003556</t>
  </si>
  <si>
    <t>Przeuszyn</t>
  </si>
  <si>
    <t>03/3702/0086/0 PPE-480548103005003152</t>
  </si>
  <si>
    <t>03/3702/0087/0 PPE-480548103005003253</t>
  </si>
  <si>
    <t>PPE-480548203000020218</t>
  </si>
  <si>
    <t>nowa taryfa</t>
  </si>
  <si>
    <t>umowa kompleksowa</t>
  </si>
  <si>
    <t xml:space="preserve">roczne zużycie energii w kWh </t>
  </si>
  <si>
    <t>Gimnazjum w Ćmielowie</t>
  </si>
  <si>
    <t>Publiczna Szkoła Podstawowa im. prof. Mariana Raciborskiego w Brzóstowej</t>
  </si>
  <si>
    <t>Samorządowe Przedszkole w Ćmielowie</t>
  </si>
  <si>
    <t>830409910</t>
  </si>
  <si>
    <t xml:space="preserve">umowa kompleksowa, odbiorca FV Szkoła wskazana w kol. 5,  Płatnik i adres do korespondencji Centrum Obsługi Oświaty w Ćmielowie ul. Rynek 50, 27-440 Ćmielów </t>
  </si>
  <si>
    <t>Gmina Ćmielów, ul. Ostrowiecka 40, 27-440 Ćmielów</t>
  </si>
  <si>
    <t>umowa rozdzielna</t>
  </si>
  <si>
    <t xml:space="preserve">umowa rozdzielna, Odbiorca FV: Gimnazjum w Ćmielowie, Płatnik i adres do korespondencji Centrum Obsługi Oświaty w Ćmielowie ul. Rynek 50, 27-440 Ćmielów </t>
  </si>
  <si>
    <t xml:space="preserve">umowa rozdzielna, odbiorca FV Szkoła wskazana w kol. Nr 5, Płatnik i adres do korespondencji Centrum Obsługi Oświaty w Ćmielowie ul. Rynek 50, 27-440 Ćmielów  </t>
  </si>
  <si>
    <t xml:space="preserve">umowa rozdzielna, odbiorca FV Szkoła wskazana w kol. 5,  Płatnik i adres do korespondencji Centrum Obsługi Oświaty w Ćmielowie ul. Rynek 50, 27-440 Ćmielów  </t>
  </si>
  <si>
    <t xml:space="preserve">umowa rozdzielna, odbiorca FV Szkoła wskazana w kol. 5,  Płatnik i adres do korespondencji Centrum Obsługi Oświaty w Ćmielowie ul. Rynek 50, 27-440 Ćmielów </t>
  </si>
  <si>
    <t>Ruda Kościelna</t>
  </si>
  <si>
    <t>Ruda Kościelna 13</t>
  </si>
  <si>
    <t>PPE-480548103000527311</t>
  </si>
  <si>
    <t>kompleksowa</t>
  </si>
  <si>
    <t xml:space="preserve">03/3701/0057/0 PPE-480548103005134912 </t>
  </si>
  <si>
    <t>3 miesiące</t>
  </si>
  <si>
    <t>Samorządowy Zakłąd Wodociągów i Gospodarki Komunalnej - BIURO</t>
  </si>
  <si>
    <t>Kolejowa</t>
  </si>
  <si>
    <t xml:space="preserve">03/3705/0128/0 PPE 480548103004999112   </t>
  </si>
  <si>
    <t>Samorządowy Zakłąd Wodociągów i Gospodarki Komunalnej - Pompownia ścieków</t>
  </si>
  <si>
    <t xml:space="preserve">03/000001017 PPE-480548103005968910 </t>
  </si>
  <si>
    <t xml:space="preserve">Samorządowy Zakłąd Wodociągów i Gospodarki Komunalnej - Pompownia ścieków </t>
  </si>
  <si>
    <t>Brzóstowa P5</t>
  </si>
  <si>
    <t>Grójec P4</t>
  </si>
  <si>
    <t xml:space="preserve">03/000001018 PPE-480548103006052267              </t>
  </si>
  <si>
    <t>Targowa P6</t>
  </si>
  <si>
    <t xml:space="preserve">03/000001019 PPE 48-0548103004572009   </t>
  </si>
  <si>
    <t>Staszica P7</t>
  </si>
  <si>
    <t xml:space="preserve">03/000001020 PPE-480548103000448600       </t>
  </si>
  <si>
    <t>Samorządowy Zakłąd Wodociągów i Gospodarki Komunalnej - Ośrodek Zdrowia</t>
  </si>
  <si>
    <t>Ostrowiecka 38</t>
  </si>
  <si>
    <t xml:space="preserve">03/3705/0115/0 PPE-480548103004994260    </t>
  </si>
  <si>
    <t>Samorządowy Zakłąd Wodociągów i Gospodarki Komunalnej - Przepompownia wody</t>
  </si>
  <si>
    <t>Krzczonowice dz. Nr 670/2</t>
  </si>
  <si>
    <t>D3/000004416 PPE-480548103006940526</t>
  </si>
  <si>
    <t>Samorządowy Zakłąd Wodociągów i Gospodarki Komunalnej - Hydrofornia</t>
  </si>
  <si>
    <t>03/244 PPE-480548203000020016</t>
  </si>
  <si>
    <t>Samorządowy Zakłąd Wodociągów i Gospodarki Komunalnej - Stacja wodociągowa</t>
  </si>
  <si>
    <t>Małachowska</t>
  </si>
  <si>
    <t>03/272 PPE-480548203000022137</t>
  </si>
  <si>
    <t>B22</t>
  </si>
  <si>
    <t>Razem SZWiGK</t>
  </si>
  <si>
    <t>1. C11</t>
  </si>
  <si>
    <t>w tym w rozbiciu  na poszczególne taryfy przedstawia się następująco:</t>
  </si>
  <si>
    <t>2. C21</t>
  </si>
  <si>
    <t>3. B22</t>
  </si>
  <si>
    <t>4. C12a</t>
  </si>
  <si>
    <t>Uwagi: np.. zmiana płatnika, zmiana taryfy itp.</t>
  </si>
  <si>
    <t>RAZEM</t>
  </si>
  <si>
    <t xml:space="preserve">Razem COO Ćmielów </t>
  </si>
  <si>
    <t>03204975</t>
  </si>
  <si>
    <t>Centrum Obsługi Oświaty w Ćmielowie ul. Rynek 50, 27-440 Ćmielów</t>
  </si>
  <si>
    <t>Samorządowy Zakład Wodociągów i Gospodarki Komunalnej - Pompownia wody</t>
  </si>
  <si>
    <t xml:space="preserve">Samorządowy Zakład Wodociągów i Gospodarki Komunalnej w Ćmielowie  ul. Kolejowa 43, 27-440 Ćmielów </t>
  </si>
  <si>
    <t>Nabywca</t>
  </si>
  <si>
    <t>Odbiorca/ płatnik faktury</t>
  </si>
  <si>
    <t xml:space="preserve">umowa na zakup energii obowiązuje do 31.12.2018r. </t>
  </si>
  <si>
    <t>Załącznik nr 2 do SIWZ I.271.1.2019 - część zamówienia nr 2  pozostałe obiekty</t>
  </si>
  <si>
    <t xml:space="preserve">Szacunkowe  zapotrzebowanie energii elektrycznej dla powyższych obiektów  wynosi kWh: </t>
  </si>
  <si>
    <t xml:space="preserve">okres wypowiedzenia / obowiązywania  umowy </t>
  </si>
  <si>
    <t xml:space="preserve">Suma szacunkowego zużycia energii w kWh w okresie od 01.04.2019r. - do 31/03/2020r.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</si>
</sst>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0" xfId="52" applyFill="1" applyBorder="1" applyAlignment="1">
      <alignment horizontal="center" vertical="center"/>
      <protection/>
    </xf>
    <xf numFmtId="0" fontId="8" fillId="0" borderId="14" xfId="52" applyFill="1" applyBorder="1" applyAlignment="1">
      <alignment horizontal="center" vertical="center" wrapText="1"/>
      <protection/>
    </xf>
    <xf numFmtId="0" fontId="8" fillId="0" borderId="10" xfId="52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right" wrapText="1"/>
    </xf>
    <xf numFmtId="0" fontId="2" fillId="0" borderId="15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12%20pr&#261;d\Gmina%20&#262;miel&#243;w%20-%20zestawienie%20P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użycia"/>
      <sheetName val="Tabela Przestawna"/>
      <sheetName val="Arkusz3"/>
    </sheetNames>
    <sheetDataSet>
      <sheetData sheetId="0">
        <row r="10">
          <cell r="O10">
            <v>91051986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view="pageBreakPreview" zoomScale="75" zoomScaleNormal="50" zoomScaleSheetLayoutView="75" zoomScalePageLayoutView="0" workbookViewId="0" topLeftCell="B49">
      <selection activeCell="J56" sqref="J56"/>
    </sheetView>
  </sheetViews>
  <sheetFormatPr defaultColWidth="9.140625" defaultRowHeight="12.75"/>
  <cols>
    <col min="1" max="1" width="4.140625" style="1" customWidth="1"/>
    <col min="2" max="2" width="17.57421875" style="19" customWidth="1"/>
    <col min="3" max="3" width="17.28125" style="1" customWidth="1"/>
    <col min="4" max="5" width="15.57421875" style="1" customWidth="1"/>
    <col min="6" max="6" width="17.28125" style="1" customWidth="1"/>
    <col min="7" max="7" width="15.7109375" style="1" customWidth="1"/>
    <col min="8" max="8" width="6.7109375" style="1" customWidth="1"/>
    <col min="9" max="9" width="13.00390625" style="1" customWidth="1"/>
    <col min="10" max="10" width="21.8515625" style="1" customWidth="1"/>
    <col min="11" max="11" width="10.8515625" style="1" customWidth="1"/>
    <col min="12" max="14" width="6.8515625" style="1" customWidth="1"/>
    <col min="15" max="15" width="11.421875" style="1" customWidth="1"/>
    <col min="16" max="16" width="16.57421875" style="15" customWidth="1"/>
    <col min="17" max="17" width="15.57421875" style="1" customWidth="1"/>
    <col min="18" max="18" width="21.28125" style="1" customWidth="1"/>
    <col min="19" max="16384" width="9.140625" style="1" customWidth="1"/>
  </cols>
  <sheetData>
    <row r="1" spans="6:17" ht="15.75">
      <c r="F1" s="2"/>
      <c r="K1" s="54" t="s">
        <v>165</v>
      </c>
      <c r="L1" s="55"/>
      <c r="M1" s="55"/>
      <c r="N1" s="55"/>
      <c r="O1" s="55"/>
      <c r="P1" s="55"/>
      <c r="Q1" s="55"/>
    </row>
    <row r="2" spans="1:18" ht="12.75" customHeight="1">
      <c r="A2" s="86" t="s">
        <v>0</v>
      </c>
      <c r="B2" s="62" t="s">
        <v>162</v>
      </c>
      <c r="C2" s="62" t="s">
        <v>1</v>
      </c>
      <c r="D2" s="62" t="s">
        <v>2</v>
      </c>
      <c r="E2" s="62" t="s">
        <v>163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7</v>
      </c>
      <c r="K2" s="62" t="s">
        <v>8</v>
      </c>
      <c r="L2" s="62" t="s">
        <v>9</v>
      </c>
      <c r="M2" s="62" t="s">
        <v>104</v>
      </c>
      <c r="N2" s="62" t="s">
        <v>10</v>
      </c>
      <c r="O2" s="62" t="s">
        <v>106</v>
      </c>
      <c r="P2" s="58" t="s">
        <v>168</v>
      </c>
      <c r="Q2" s="62" t="s">
        <v>167</v>
      </c>
      <c r="R2" s="62" t="s">
        <v>155</v>
      </c>
    </row>
    <row r="3" spans="1:18" ht="79.5" customHeight="1">
      <c r="A3" s="87"/>
      <c r="B3" s="88"/>
      <c r="C3" s="63"/>
      <c r="D3" s="63"/>
      <c r="E3" s="74"/>
      <c r="F3" s="63"/>
      <c r="G3" s="63"/>
      <c r="H3" s="63"/>
      <c r="I3" s="63"/>
      <c r="J3" s="63"/>
      <c r="K3" s="63"/>
      <c r="L3" s="63"/>
      <c r="M3" s="63"/>
      <c r="N3" s="63"/>
      <c r="O3" s="63"/>
      <c r="P3" s="59"/>
      <c r="Q3" s="63"/>
      <c r="R3" s="63"/>
    </row>
    <row r="4" spans="1:18" ht="17.25" customHeigh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51">
        <v>16</v>
      </c>
      <c r="Q4" s="12">
        <v>17</v>
      </c>
      <c r="R4" s="12">
        <v>18</v>
      </c>
    </row>
    <row r="5" spans="1:18" ht="54" customHeight="1">
      <c r="A5" s="3">
        <v>1</v>
      </c>
      <c r="B5" s="33" t="s">
        <v>112</v>
      </c>
      <c r="C5" s="3">
        <v>830409910</v>
      </c>
      <c r="D5" s="34" t="s">
        <v>11</v>
      </c>
      <c r="E5" s="53" t="str">
        <f>B5</f>
        <v>Gmina Ćmielów, ul. Ostrowiecka 40, 27-440 Ćmielów</v>
      </c>
      <c r="F5" s="3" t="s">
        <v>12</v>
      </c>
      <c r="G5" s="3" t="s">
        <v>13</v>
      </c>
      <c r="H5" s="3" t="s">
        <v>14</v>
      </c>
      <c r="I5" s="3" t="s">
        <v>13</v>
      </c>
      <c r="J5" s="35" t="s">
        <v>15</v>
      </c>
      <c r="K5" s="3">
        <v>9901165</v>
      </c>
      <c r="L5" s="4" t="s">
        <v>16</v>
      </c>
      <c r="M5" s="4" t="str">
        <f>L5</f>
        <v>C11</v>
      </c>
      <c r="N5" s="36">
        <v>3</v>
      </c>
      <c r="O5" s="36">
        <v>510</v>
      </c>
      <c r="P5" s="36">
        <f aca="true" t="shared" si="0" ref="P5:P12">O5</f>
        <v>510</v>
      </c>
      <c r="Q5" s="4" t="s">
        <v>164</v>
      </c>
      <c r="R5" s="4" t="s">
        <v>113</v>
      </c>
    </row>
    <row r="6" spans="1:18" ht="66" customHeight="1">
      <c r="A6" s="3">
        <v>2</v>
      </c>
      <c r="B6" s="33" t="s">
        <v>112</v>
      </c>
      <c r="C6" s="3">
        <f>C5</f>
        <v>830409910</v>
      </c>
      <c r="D6" s="34" t="s">
        <v>11</v>
      </c>
      <c r="E6" s="53" t="str">
        <f aca="true" t="shared" si="1" ref="E6:E32">B6</f>
        <v>Gmina Ćmielów, ul. Ostrowiecka 40, 27-440 Ćmielów</v>
      </c>
      <c r="F6" s="3" t="s">
        <v>17</v>
      </c>
      <c r="G6" s="3" t="s">
        <v>18</v>
      </c>
      <c r="H6" s="3" t="s">
        <v>14</v>
      </c>
      <c r="I6" s="3" t="s">
        <v>19</v>
      </c>
      <c r="J6" s="35" t="s">
        <v>20</v>
      </c>
      <c r="K6" s="3">
        <v>5257512</v>
      </c>
      <c r="L6" s="4" t="s">
        <v>16</v>
      </c>
      <c r="M6" s="4" t="str">
        <f aca="true" t="shared" si="2" ref="M6:M30">L6</f>
        <v>C11</v>
      </c>
      <c r="N6" s="36">
        <v>8</v>
      </c>
      <c r="O6" s="36">
        <v>11407</v>
      </c>
      <c r="P6" s="36">
        <f t="shared" si="0"/>
        <v>11407</v>
      </c>
      <c r="Q6" s="4" t="s">
        <v>164</v>
      </c>
      <c r="R6" s="3" t="str">
        <f aca="true" t="shared" si="3" ref="R6:R12">R5</f>
        <v>umowa rozdzielna</v>
      </c>
    </row>
    <row r="7" spans="1:18" ht="66.75" customHeight="1">
      <c r="A7" s="3">
        <v>3</v>
      </c>
      <c r="B7" s="33" t="s">
        <v>112</v>
      </c>
      <c r="C7" s="3">
        <f>C6</f>
        <v>830409910</v>
      </c>
      <c r="D7" s="34" t="s">
        <v>11</v>
      </c>
      <c r="E7" s="4" t="str">
        <f>E6</f>
        <v>Gmina Ćmielów, ul. Ostrowiecka 40, 27-440 Ćmielów</v>
      </c>
      <c r="F7" s="3" t="s">
        <v>21</v>
      </c>
      <c r="G7" s="3" t="s">
        <v>22</v>
      </c>
      <c r="H7" s="3" t="s">
        <v>14</v>
      </c>
      <c r="I7" s="3" t="s">
        <v>19</v>
      </c>
      <c r="J7" s="35" t="s">
        <v>23</v>
      </c>
      <c r="K7" s="3">
        <v>1315391</v>
      </c>
      <c r="L7" s="4" t="s">
        <v>24</v>
      </c>
      <c r="M7" s="4" t="str">
        <f t="shared" si="2"/>
        <v>C21</v>
      </c>
      <c r="N7" s="36">
        <v>30</v>
      </c>
      <c r="O7" s="36">
        <v>38223</v>
      </c>
      <c r="P7" s="36">
        <f t="shared" si="0"/>
        <v>38223</v>
      </c>
      <c r="Q7" s="4" t="s">
        <v>164</v>
      </c>
      <c r="R7" s="3" t="str">
        <f t="shared" si="3"/>
        <v>umowa rozdzielna</v>
      </c>
    </row>
    <row r="8" spans="1:18" ht="51">
      <c r="A8" s="3">
        <v>4</v>
      </c>
      <c r="B8" s="33" t="s">
        <v>112</v>
      </c>
      <c r="C8" s="3">
        <v>830409910</v>
      </c>
      <c r="D8" s="34" t="s">
        <v>11</v>
      </c>
      <c r="E8" s="53" t="str">
        <f t="shared" si="1"/>
        <v>Gmina Ćmielów, ul. Ostrowiecka 40, 27-440 Ćmielów</v>
      </c>
      <c r="F8" s="3" t="s">
        <v>25</v>
      </c>
      <c r="G8" s="3" t="s">
        <v>26</v>
      </c>
      <c r="H8" s="3" t="s">
        <v>14</v>
      </c>
      <c r="I8" s="3" t="s">
        <v>26</v>
      </c>
      <c r="J8" s="35" t="s">
        <v>27</v>
      </c>
      <c r="K8" s="3">
        <v>10594211</v>
      </c>
      <c r="L8" s="4" t="s">
        <v>16</v>
      </c>
      <c r="M8" s="4" t="str">
        <f t="shared" si="2"/>
        <v>C11</v>
      </c>
      <c r="N8" s="36">
        <v>8</v>
      </c>
      <c r="O8" s="36">
        <v>8</v>
      </c>
      <c r="P8" s="36">
        <f t="shared" si="0"/>
        <v>8</v>
      </c>
      <c r="Q8" s="4" t="s">
        <v>164</v>
      </c>
      <c r="R8" s="3" t="str">
        <f t="shared" si="3"/>
        <v>umowa rozdzielna</v>
      </c>
    </row>
    <row r="9" spans="1:18" ht="65.25" customHeight="1">
      <c r="A9" s="3">
        <v>5</v>
      </c>
      <c r="B9" s="33" t="s">
        <v>112</v>
      </c>
      <c r="C9" s="3">
        <v>830409910</v>
      </c>
      <c r="D9" s="34" t="s">
        <v>11</v>
      </c>
      <c r="E9" s="53" t="str">
        <f t="shared" si="1"/>
        <v>Gmina Ćmielów, ul. Ostrowiecka 40, 27-440 Ćmielów</v>
      </c>
      <c r="F9" s="3" t="s">
        <v>28</v>
      </c>
      <c r="G9" s="3" t="s">
        <v>26</v>
      </c>
      <c r="H9" s="3" t="s">
        <v>14</v>
      </c>
      <c r="I9" s="3" t="s">
        <v>26</v>
      </c>
      <c r="J9" s="35" t="s">
        <v>29</v>
      </c>
      <c r="K9" s="3">
        <v>7262006</v>
      </c>
      <c r="L9" s="4" t="s">
        <v>16</v>
      </c>
      <c r="M9" s="4" t="str">
        <f t="shared" si="2"/>
        <v>C11</v>
      </c>
      <c r="N9" s="36">
        <v>8</v>
      </c>
      <c r="O9" s="36">
        <v>390</v>
      </c>
      <c r="P9" s="36">
        <f t="shared" si="0"/>
        <v>390</v>
      </c>
      <c r="Q9" s="4" t="s">
        <v>164</v>
      </c>
      <c r="R9" s="3" t="str">
        <f t="shared" si="3"/>
        <v>umowa rozdzielna</v>
      </c>
    </row>
    <row r="10" spans="1:18" ht="51">
      <c r="A10" s="3">
        <v>6</v>
      </c>
      <c r="B10" s="33" t="s">
        <v>112</v>
      </c>
      <c r="C10" s="3">
        <v>830409910</v>
      </c>
      <c r="D10" s="34" t="s">
        <v>11</v>
      </c>
      <c r="E10" s="53" t="str">
        <f t="shared" si="1"/>
        <v>Gmina Ćmielów, ul. Ostrowiecka 40, 27-440 Ćmielów</v>
      </c>
      <c r="F10" s="3" t="s">
        <v>30</v>
      </c>
      <c r="G10" s="3" t="s">
        <v>31</v>
      </c>
      <c r="H10" s="3" t="s">
        <v>14</v>
      </c>
      <c r="I10" s="3" t="s">
        <v>31</v>
      </c>
      <c r="J10" s="35" t="s">
        <v>32</v>
      </c>
      <c r="K10" s="3">
        <v>10400538</v>
      </c>
      <c r="L10" s="4" t="s">
        <v>16</v>
      </c>
      <c r="M10" s="4" t="str">
        <f t="shared" si="2"/>
        <v>C11</v>
      </c>
      <c r="N10" s="36">
        <v>8</v>
      </c>
      <c r="O10" s="36">
        <v>701</v>
      </c>
      <c r="P10" s="36">
        <f t="shared" si="0"/>
        <v>701</v>
      </c>
      <c r="Q10" s="4" t="s">
        <v>164</v>
      </c>
      <c r="R10" s="3" t="str">
        <f t="shared" si="3"/>
        <v>umowa rozdzielna</v>
      </c>
    </row>
    <row r="11" spans="1:18" ht="62.25" customHeight="1">
      <c r="A11" s="3">
        <v>7</v>
      </c>
      <c r="B11" s="33" t="s">
        <v>112</v>
      </c>
      <c r="C11" s="3">
        <v>830409910</v>
      </c>
      <c r="D11" s="34" t="s">
        <v>11</v>
      </c>
      <c r="E11" s="53" t="str">
        <f t="shared" si="1"/>
        <v>Gmina Ćmielów, ul. Ostrowiecka 40, 27-440 Ćmielów</v>
      </c>
      <c r="F11" s="3" t="s">
        <v>33</v>
      </c>
      <c r="G11" s="3" t="s">
        <v>34</v>
      </c>
      <c r="H11" s="3" t="s">
        <v>14</v>
      </c>
      <c r="I11" s="3" t="s">
        <v>35</v>
      </c>
      <c r="J11" s="37" t="s">
        <v>36</v>
      </c>
      <c r="K11" s="3">
        <v>18055107</v>
      </c>
      <c r="L11" s="4" t="s">
        <v>16</v>
      </c>
      <c r="M11" s="4" t="str">
        <f t="shared" si="2"/>
        <v>C11</v>
      </c>
      <c r="N11" s="36">
        <v>4</v>
      </c>
      <c r="O11" s="36">
        <v>265</v>
      </c>
      <c r="P11" s="36">
        <f t="shared" si="0"/>
        <v>265</v>
      </c>
      <c r="Q11" s="4" t="s">
        <v>164</v>
      </c>
      <c r="R11" s="3" t="str">
        <f t="shared" si="3"/>
        <v>umowa rozdzielna</v>
      </c>
    </row>
    <row r="12" spans="1:18" ht="32.25" customHeight="1">
      <c r="A12" s="61">
        <v>8</v>
      </c>
      <c r="B12" s="69" t="s">
        <v>112</v>
      </c>
      <c r="C12" s="71">
        <v>830409910</v>
      </c>
      <c r="D12" s="78" t="s">
        <v>11</v>
      </c>
      <c r="E12" s="72" t="str">
        <f t="shared" si="1"/>
        <v>Gmina Ćmielów, ul. Ostrowiecka 40, 27-440 Ćmielów</v>
      </c>
      <c r="F12" s="60" t="s">
        <v>37</v>
      </c>
      <c r="G12" s="61" t="s">
        <v>19</v>
      </c>
      <c r="H12" s="61" t="s">
        <v>14</v>
      </c>
      <c r="I12" s="61" t="s">
        <v>19</v>
      </c>
      <c r="J12" s="68" t="s">
        <v>38</v>
      </c>
      <c r="K12" s="68" t="s">
        <v>39</v>
      </c>
      <c r="L12" s="61" t="s">
        <v>16</v>
      </c>
      <c r="M12" s="60" t="str">
        <f t="shared" si="2"/>
        <v>C11</v>
      </c>
      <c r="N12" s="56">
        <v>25</v>
      </c>
      <c r="O12" s="56">
        <v>318</v>
      </c>
      <c r="P12" s="64">
        <f t="shared" si="0"/>
        <v>318</v>
      </c>
      <c r="Q12" s="60" t="s">
        <v>164</v>
      </c>
      <c r="R12" s="61" t="str">
        <f t="shared" si="3"/>
        <v>umowa rozdzielna</v>
      </c>
    </row>
    <row r="13" spans="1:18" ht="28.5" customHeight="1">
      <c r="A13" s="57"/>
      <c r="B13" s="70"/>
      <c r="C13" s="57"/>
      <c r="D13" s="79"/>
      <c r="E13" s="73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65"/>
      <c r="Q13" s="66"/>
      <c r="R13" s="57"/>
    </row>
    <row r="14" spans="1:18" ht="70.5" customHeight="1">
      <c r="A14" s="3">
        <v>9</v>
      </c>
      <c r="B14" s="33" t="s">
        <v>112</v>
      </c>
      <c r="C14" s="3">
        <v>830409910</v>
      </c>
      <c r="D14" s="34" t="s">
        <v>11</v>
      </c>
      <c r="E14" s="53" t="str">
        <f t="shared" si="1"/>
        <v>Gmina Ćmielów, ul. Ostrowiecka 40, 27-440 Ćmielów</v>
      </c>
      <c r="F14" s="3" t="s">
        <v>40</v>
      </c>
      <c r="G14" s="3" t="s">
        <v>41</v>
      </c>
      <c r="H14" s="3" t="s">
        <v>14</v>
      </c>
      <c r="I14" s="3" t="s">
        <v>41</v>
      </c>
      <c r="J14" s="35" t="s">
        <v>42</v>
      </c>
      <c r="K14" s="3">
        <v>4007771</v>
      </c>
      <c r="L14" s="3" t="s">
        <v>16</v>
      </c>
      <c r="M14" s="4" t="str">
        <f t="shared" si="2"/>
        <v>C11</v>
      </c>
      <c r="N14" s="36">
        <v>12</v>
      </c>
      <c r="O14" s="36">
        <v>3</v>
      </c>
      <c r="P14" s="38">
        <f aca="true" t="shared" si="4" ref="P14:P19">O14</f>
        <v>3</v>
      </c>
      <c r="Q14" s="4" t="s">
        <v>164</v>
      </c>
      <c r="R14" s="3" t="str">
        <f>R12</f>
        <v>umowa rozdzielna</v>
      </c>
    </row>
    <row r="15" spans="1:18" ht="58.5" customHeight="1">
      <c r="A15" s="3">
        <v>10</v>
      </c>
      <c r="B15" s="33" t="s">
        <v>43</v>
      </c>
      <c r="C15" s="3">
        <v>830409910</v>
      </c>
      <c r="D15" s="34" t="s">
        <v>11</v>
      </c>
      <c r="E15" s="53" t="str">
        <f t="shared" si="1"/>
        <v>Gmina Ćmielów ul. Ostrowiecka 40, 27-440 Ćmielów</v>
      </c>
      <c r="F15" s="3" t="s">
        <v>44</v>
      </c>
      <c r="G15" s="3" t="s">
        <v>45</v>
      </c>
      <c r="H15" s="3" t="s">
        <v>14</v>
      </c>
      <c r="I15" s="3" t="s">
        <v>46</v>
      </c>
      <c r="J15" s="35" t="s">
        <v>47</v>
      </c>
      <c r="K15" s="3">
        <v>9954607</v>
      </c>
      <c r="L15" s="3" t="s">
        <v>16</v>
      </c>
      <c r="M15" s="4" t="str">
        <f t="shared" si="2"/>
        <v>C11</v>
      </c>
      <c r="N15" s="36">
        <v>4</v>
      </c>
      <c r="O15" s="36">
        <v>59</v>
      </c>
      <c r="P15" s="38">
        <f t="shared" si="4"/>
        <v>59</v>
      </c>
      <c r="Q15" s="4" t="s">
        <v>164</v>
      </c>
      <c r="R15" s="3" t="str">
        <f>R14</f>
        <v>umowa rozdzielna</v>
      </c>
    </row>
    <row r="16" spans="1:18" ht="60" customHeight="1">
      <c r="A16" s="3">
        <v>11</v>
      </c>
      <c r="B16" s="33" t="s">
        <v>112</v>
      </c>
      <c r="C16" s="3">
        <v>830409910</v>
      </c>
      <c r="D16" s="34" t="s">
        <v>11</v>
      </c>
      <c r="E16" s="53" t="str">
        <f t="shared" si="1"/>
        <v>Gmina Ćmielów, ul. Ostrowiecka 40, 27-440 Ćmielów</v>
      </c>
      <c r="F16" s="3" t="s">
        <v>48</v>
      </c>
      <c r="G16" s="3" t="s">
        <v>49</v>
      </c>
      <c r="H16" s="3" t="s">
        <v>14</v>
      </c>
      <c r="I16" s="3" t="s">
        <v>19</v>
      </c>
      <c r="J16" s="35" t="s">
        <v>50</v>
      </c>
      <c r="K16" s="3">
        <v>13155904</v>
      </c>
      <c r="L16" s="3" t="s">
        <v>16</v>
      </c>
      <c r="M16" s="4" t="str">
        <f t="shared" si="2"/>
        <v>C11</v>
      </c>
      <c r="N16" s="36">
        <v>40</v>
      </c>
      <c r="O16" s="36">
        <v>27716</v>
      </c>
      <c r="P16" s="38">
        <f t="shared" si="4"/>
        <v>27716</v>
      </c>
      <c r="Q16" s="4" t="s">
        <v>164</v>
      </c>
      <c r="R16" s="3" t="str">
        <f>R14</f>
        <v>umowa rozdzielna</v>
      </c>
    </row>
    <row r="17" spans="1:18" ht="57" customHeight="1">
      <c r="A17" s="3">
        <v>12</v>
      </c>
      <c r="B17" s="33" t="s">
        <v>112</v>
      </c>
      <c r="C17" s="3">
        <v>830409910</v>
      </c>
      <c r="D17" s="34" t="s">
        <v>11</v>
      </c>
      <c r="E17" s="53" t="str">
        <f t="shared" si="1"/>
        <v>Gmina Ćmielów, ul. Ostrowiecka 40, 27-440 Ćmielów</v>
      </c>
      <c r="F17" s="3" t="s">
        <v>51</v>
      </c>
      <c r="G17" s="3" t="s">
        <v>52</v>
      </c>
      <c r="H17" s="3" t="s">
        <v>14</v>
      </c>
      <c r="I17" s="3" t="s">
        <v>19</v>
      </c>
      <c r="J17" s="35" t="s">
        <v>53</v>
      </c>
      <c r="K17" s="3">
        <v>14252837</v>
      </c>
      <c r="L17" s="3" t="s">
        <v>16</v>
      </c>
      <c r="M17" s="4" t="str">
        <f t="shared" si="2"/>
        <v>C11</v>
      </c>
      <c r="N17" s="36">
        <v>7</v>
      </c>
      <c r="O17" s="36">
        <v>2329</v>
      </c>
      <c r="P17" s="38">
        <f t="shared" si="4"/>
        <v>2329</v>
      </c>
      <c r="Q17" s="4" t="s">
        <v>164</v>
      </c>
      <c r="R17" s="3" t="s">
        <v>105</v>
      </c>
    </row>
    <row r="18" spans="1:18" ht="102.75" customHeight="1">
      <c r="A18" s="3">
        <v>13</v>
      </c>
      <c r="B18" s="33" t="s">
        <v>112</v>
      </c>
      <c r="C18" s="3">
        <v>830409910</v>
      </c>
      <c r="D18" s="34" t="s">
        <v>11</v>
      </c>
      <c r="E18" s="53" t="str">
        <f t="shared" si="1"/>
        <v>Gmina Ćmielów, ul. Ostrowiecka 40, 27-440 Ćmielów</v>
      </c>
      <c r="F18" s="4" t="s">
        <v>54</v>
      </c>
      <c r="G18" s="4" t="s">
        <v>35</v>
      </c>
      <c r="H18" s="3" t="s">
        <v>14</v>
      </c>
      <c r="I18" s="3" t="s">
        <v>35</v>
      </c>
      <c r="J18" s="37" t="s">
        <v>55</v>
      </c>
      <c r="K18" s="4">
        <v>70454</v>
      </c>
      <c r="L18" s="4" t="s">
        <v>16</v>
      </c>
      <c r="M18" s="4" t="str">
        <f t="shared" si="2"/>
        <v>C11</v>
      </c>
      <c r="N18" s="36">
        <v>12</v>
      </c>
      <c r="O18" s="36">
        <v>2364</v>
      </c>
      <c r="P18" s="38">
        <f t="shared" si="4"/>
        <v>2364</v>
      </c>
      <c r="Q18" s="4" t="s">
        <v>164</v>
      </c>
      <c r="R18" s="3" t="s">
        <v>105</v>
      </c>
    </row>
    <row r="19" spans="1:18" ht="30.75" customHeight="1">
      <c r="A19" s="61">
        <v>14</v>
      </c>
      <c r="B19" s="69" t="s">
        <v>43</v>
      </c>
      <c r="C19" s="71">
        <v>830409910</v>
      </c>
      <c r="D19" s="61" t="s">
        <v>11</v>
      </c>
      <c r="E19" s="72" t="str">
        <f t="shared" si="1"/>
        <v>Gmina Ćmielów ul. Ostrowiecka 40, 27-440 Ćmielów</v>
      </c>
      <c r="F19" s="60" t="s">
        <v>56</v>
      </c>
      <c r="G19" s="60" t="s">
        <v>13</v>
      </c>
      <c r="H19" s="61" t="s">
        <v>14</v>
      </c>
      <c r="I19" s="61" t="s">
        <v>13</v>
      </c>
      <c r="J19" s="68" t="s">
        <v>57</v>
      </c>
      <c r="K19" s="61">
        <v>12869</v>
      </c>
      <c r="L19" s="60" t="s">
        <v>58</v>
      </c>
      <c r="M19" s="60" t="str">
        <f t="shared" si="2"/>
        <v>C12A</v>
      </c>
      <c r="N19" s="56">
        <v>7</v>
      </c>
      <c r="O19" s="56">
        <v>212</v>
      </c>
      <c r="P19" s="64">
        <f t="shared" si="4"/>
        <v>212</v>
      </c>
      <c r="Q19" s="60" t="s">
        <v>164</v>
      </c>
      <c r="R19" s="60" t="s">
        <v>113</v>
      </c>
    </row>
    <row r="20" spans="1:18" ht="37.5" customHeight="1">
      <c r="A20" s="57"/>
      <c r="B20" s="70"/>
      <c r="C20" s="57"/>
      <c r="D20" s="57"/>
      <c r="E20" s="73"/>
      <c r="F20" s="57"/>
      <c r="G20" s="57"/>
      <c r="H20" s="57"/>
      <c r="I20" s="57"/>
      <c r="J20" s="57"/>
      <c r="K20" s="57"/>
      <c r="L20" s="66"/>
      <c r="M20" s="66"/>
      <c r="N20" s="57"/>
      <c r="O20" s="57"/>
      <c r="P20" s="67"/>
      <c r="Q20" s="66"/>
      <c r="R20" s="57"/>
    </row>
    <row r="21" spans="1:18" ht="38.25" customHeight="1">
      <c r="A21" s="3">
        <v>15</v>
      </c>
      <c r="B21" s="33" t="s">
        <v>112</v>
      </c>
      <c r="C21" s="3">
        <v>830409910</v>
      </c>
      <c r="D21" s="3" t="s">
        <v>59</v>
      </c>
      <c r="E21" s="53" t="str">
        <f t="shared" si="1"/>
        <v>Gmina Ćmielów, ul. Ostrowiecka 40, 27-440 Ćmielów</v>
      </c>
      <c r="F21" s="3" t="s">
        <v>60</v>
      </c>
      <c r="G21" s="3" t="s">
        <v>61</v>
      </c>
      <c r="H21" s="3" t="s">
        <v>14</v>
      </c>
      <c r="I21" s="3" t="s">
        <v>62</v>
      </c>
      <c r="J21" s="3" t="s">
        <v>63</v>
      </c>
      <c r="K21" s="4" t="s">
        <v>64</v>
      </c>
      <c r="L21" s="3" t="s">
        <v>16</v>
      </c>
      <c r="M21" s="4" t="str">
        <f t="shared" si="2"/>
        <v>C11</v>
      </c>
      <c r="N21" s="3">
        <v>7</v>
      </c>
      <c r="O21" s="39">
        <v>9</v>
      </c>
      <c r="P21" s="38">
        <f>O21</f>
        <v>9</v>
      </c>
      <c r="Q21" s="4" t="s">
        <v>164</v>
      </c>
      <c r="R21" s="4" t="s">
        <v>113</v>
      </c>
    </row>
    <row r="22" spans="1:18" ht="51">
      <c r="A22" s="3">
        <v>16</v>
      </c>
      <c r="B22" s="33" t="s">
        <v>112</v>
      </c>
      <c r="C22" s="3">
        <v>830409910</v>
      </c>
      <c r="D22" s="34" t="s">
        <v>11</v>
      </c>
      <c r="E22" s="53" t="str">
        <f t="shared" si="1"/>
        <v>Gmina Ćmielów, ul. Ostrowiecka 40, 27-440 Ćmielów</v>
      </c>
      <c r="F22" s="3" t="s">
        <v>65</v>
      </c>
      <c r="G22" s="3" t="s">
        <v>61</v>
      </c>
      <c r="H22" s="3" t="s">
        <v>14</v>
      </c>
      <c r="I22" s="3" t="s">
        <v>62</v>
      </c>
      <c r="J22" s="3" t="s">
        <v>66</v>
      </c>
      <c r="K22" s="3">
        <v>4010174</v>
      </c>
      <c r="L22" s="3" t="s">
        <v>16</v>
      </c>
      <c r="M22" s="4" t="str">
        <f t="shared" si="2"/>
        <v>C11</v>
      </c>
      <c r="N22" s="3">
        <v>7</v>
      </c>
      <c r="O22" s="39">
        <v>1174</v>
      </c>
      <c r="P22" s="38">
        <f aca="true" t="shared" si="5" ref="P22:P32">O22</f>
        <v>1174</v>
      </c>
      <c r="Q22" s="4" t="s">
        <v>164</v>
      </c>
      <c r="R22" s="4" t="s">
        <v>113</v>
      </c>
    </row>
    <row r="23" spans="1:18" ht="53.25" customHeight="1">
      <c r="A23" s="3">
        <v>17</v>
      </c>
      <c r="B23" s="33" t="s">
        <v>112</v>
      </c>
      <c r="C23" s="3">
        <v>830409910</v>
      </c>
      <c r="D23" s="34" t="s">
        <v>11</v>
      </c>
      <c r="E23" s="53" t="str">
        <f t="shared" si="1"/>
        <v>Gmina Ćmielów, ul. Ostrowiecka 40, 27-440 Ćmielów</v>
      </c>
      <c r="F23" s="3" t="s">
        <v>67</v>
      </c>
      <c r="G23" s="3" t="s">
        <v>68</v>
      </c>
      <c r="H23" s="3" t="s">
        <v>14</v>
      </c>
      <c r="I23" s="3" t="s">
        <v>68</v>
      </c>
      <c r="J23" s="4" t="s">
        <v>69</v>
      </c>
      <c r="K23" s="4" t="s">
        <v>70</v>
      </c>
      <c r="L23" s="22" t="s">
        <v>16</v>
      </c>
      <c r="M23" s="4" t="str">
        <f t="shared" si="2"/>
        <v>C11</v>
      </c>
      <c r="N23" s="3">
        <v>8</v>
      </c>
      <c r="O23" s="39">
        <v>1561</v>
      </c>
      <c r="P23" s="38">
        <f t="shared" si="5"/>
        <v>1561</v>
      </c>
      <c r="Q23" s="4" t="s">
        <v>164</v>
      </c>
      <c r="R23" s="4" t="s">
        <v>113</v>
      </c>
    </row>
    <row r="24" spans="1:18" ht="51">
      <c r="A24" s="3">
        <v>18</v>
      </c>
      <c r="B24" s="33" t="s">
        <v>112</v>
      </c>
      <c r="C24" s="3">
        <v>830409910</v>
      </c>
      <c r="D24" s="34" t="s">
        <v>11</v>
      </c>
      <c r="E24" s="53" t="str">
        <f t="shared" si="1"/>
        <v>Gmina Ćmielów, ul. Ostrowiecka 40, 27-440 Ćmielów</v>
      </c>
      <c r="F24" s="22" t="s">
        <v>71</v>
      </c>
      <c r="G24" s="4" t="s">
        <v>72</v>
      </c>
      <c r="H24" s="3" t="s">
        <v>14</v>
      </c>
      <c r="I24" s="3" t="s">
        <v>72</v>
      </c>
      <c r="J24" s="4" t="s">
        <v>73</v>
      </c>
      <c r="K24" s="3">
        <v>6180914</v>
      </c>
      <c r="L24" s="22" t="s">
        <v>16</v>
      </c>
      <c r="M24" s="4" t="str">
        <f t="shared" si="2"/>
        <v>C11</v>
      </c>
      <c r="N24" s="3">
        <v>8</v>
      </c>
      <c r="O24" s="39">
        <v>87</v>
      </c>
      <c r="P24" s="38">
        <f t="shared" si="5"/>
        <v>87</v>
      </c>
      <c r="Q24" s="4" t="s">
        <v>164</v>
      </c>
      <c r="R24" s="4" t="s">
        <v>113</v>
      </c>
    </row>
    <row r="25" spans="1:18" ht="51">
      <c r="A25" s="3">
        <v>19</v>
      </c>
      <c r="B25" s="33" t="s">
        <v>112</v>
      </c>
      <c r="C25" s="3">
        <v>830409910</v>
      </c>
      <c r="D25" s="34" t="s">
        <v>11</v>
      </c>
      <c r="E25" s="53" t="str">
        <f t="shared" si="1"/>
        <v>Gmina Ćmielów, ul. Ostrowiecka 40, 27-440 Ćmielów</v>
      </c>
      <c r="F25" s="4" t="s">
        <v>74</v>
      </c>
      <c r="G25" s="4" t="s">
        <v>75</v>
      </c>
      <c r="H25" s="3" t="s">
        <v>14</v>
      </c>
      <c r="I25" s="3" t="s">
        <v>75</v>
      </c>
      <c r="J25" s="4" t="s">
        <v>76</v>
      </c>
      <c r="K25" s="4" t="s">
        <v>77</v>
      </c>
      <c r="L25" s="22" t="s">
        <v>16</v>
      </c>
      <c r="M25" s="4" t="str">
        <f t="shared" si="2"/>
        <v>C11</v>
      </c>
      <c r="N25" s="3">
        <v>12</v>
      </c>
      <c r="O25" s="39">
        <v>12419</v>
      </c>
      <c r="P25" s="38">
        <f t="shared" si="5"/>
        <v>12419</v>
      </c>
      <c r="Q25" s="4" t="s">
        <v>164</v>
      </c>
      <c r="R25" s="4" t="s">
        <v>113</v>
      </c>
    </row>
    <row r="26" spans="1:18" ht="51">
      <c r="A26" s="3">
        <v>20</v>
      </c>
      <c r="B26" s="33" t="s">
        <v>112</v>
      </c>
      <c r="C26" s="3">
        <v>830409910</v>
      </c>
      <c r="D26" s="34" t="s">
        <v>11</v>
      </c>
      <c r="E26" s="53" t="str">
        <f t="shared" si="1"/>
        <v>Gmina Ćmielów, ul. Ostrowiecka 40, 27-440 Ćmielów</v>
      </c>
      <c r="F26" s="22" t="s">
        <v>78</v>
      </c>
      <c r="G26" s="4" t="s">
        <v>79</v>
      </c>
      <c r="H26" s="3" t="s">
        <v>14</v>
      </c>
      <c r="I26" s="3" t="s">
        <v>75</v>
      </c>
      <c r="J26" s="4" t="s">
        <v>80</v>
      </c>
      <c r="K26" s="4" t="s">
        <v>81</v>
      </c>
      <c r="L26" s="4" t="s">
        <v>16</v>
      </c>
      <c r="M26" s="4" t="str">
        <f t="shared" si="2"/>
        <v>C11</v>
      </c>
      <c r="N26" s="3">
        <v>12</v>
      </c>
      <c r="O26" s="39">
        <v>5424</v>
      </c>
      <c r="P26" s="38">
        <f t="shared" si="5"/>
        <v>5424</v>
      </c>
      <c r="Q26" s="4" t="s">
        <v>164</v>
      </c>
      <c r="R26" s="3" t="str">
        <f>R25</f>
        <v>umowa rozdzielna</v>
      </c>
    </row>
    <row r="27" spans="1:18" ht="51">
      <c r="A27" s="3">
        <v>21</v>
      </c>
      <c r="B27" s="33" t="s">
        <v>112</v>
      </c>
      <c r="C27" s="3">
        <v>830409910</v>
      </c>
      <c r="D27" s="34" t="s">
        <v>11</v>
      </c>
      <c r="E27" s="53" t="str">
        <f t="shared" si="1"/>
        <v>Gmina Ćmielów, ul. Ostrowiecka 40, 27-440 Ćmielów</v>
      </c>
      <c r="F27" s="4" t="s">
        <v>82</v>
      </c>
      <c r="G27" s="4" t="s">
        <v>83</v>
      </c>
      <c r="H27" s="3" t="s">
        <v>14</v>
      </c>
      <c r="I27" s="3" t="s">
        <v>83</v>
      </c>
      <c r="J27" s="4" t="s">
        <v>84</v>
      </c>
      <c r="K27" s="3">
        <v>19256961</v>
      </c>
      <c r="L27" s="4" t="s">
        <v>16</v>
      </c>
      <c r="M27" s="4" t="str">
        <f t="shared" si="2"/>
        <v>C11</v>
      </c>
      <c r="N27" s="3">
        <v>4</v>
      </c>
      <c r="O27" s="39">
        <v>940</v>
      </c>
      <c r="P27" s="38">
        <f t="shared" si="5"/>
        <v>940</v>
      </c>
      <c r="Q27" s="4" t="s">
        <v>164</v>
      </c>
      <c r="R27" s="3" t="str">
        <f>R26</f>
        <v>umowa rozdzielna</v>
      </c>
    </row>
    <row r="28" spans="1:18" ht="51">
      <c r="A28" s="3">
        <v>22</v>
      </c>
      <c r="B28" s="33" t="s">
        <v>112</v>
      </c>
      <c r="C28" s="3">
        <v>830409910</v>
      </c>
      <c r="D28" s="34" t="s">
        <v>11</v>
      </c>
      <c r="E28" s="53" t="str">
        <f t="shared" si="1"/>
        <v>Gmina Ćmielów, ul. Ostrowiecka 40, 27-440 Ćmielów</v>
      </c>
      <c r="F28" s="4" t="s">
        <v>82</v>
      </c>
      <c r="G28" s="4" t="s">
        <v>83</v>
      </c>
      <c r="H28" s="3" t="s">
        <v>14</v>
      </c>
      <c r="I28" s="3" t="s">
        <v>83</v>
      </c>
      <c r="J28" s="4" t="s">
        <v>85</v>
      </c>
      <c r="K28" s="3">
        <v>5222962</v>
      </c>
      <c r="L28" s="4" t="s">
        <v>16</v>
      </c>
      <c r="M28" s="4" t="str">
        <f t="shared" si="2"/>
        <v>C11</v>
      </c>
      <c r="N28" s="3">
        <v>8</v>
      </c>
      <c r="O28" s="39">
        <v>426</v>
      </c>
      <c r="P28" s="38">
        <f t="shared" si="5"/>
        <v>426</v>
      </c>
      <c r="Q28" s="4" t="s">
        <v>164</v>
      </c>
      <c r="R28" s="4" t="s">
        <v>113</v>
      </c>
    </row>
    <row r="29" spans="1:18" s="41" customFormat="1" ht="51">
      <c r="A29" s="4">
        <v>23</v>
      </c>
      <c r="B29" s="33" t="s">
        <v>112</v>
      </c>
      <c r="C29" s="3">
        <v>830409910</v>
      </c>
      <c r="D29" s="34" t="s">
        <v>11</v>
      </c>
      <c r="E29" s="53" t="str">
        <f t="shared" si="1"/>
        <v>Gmina Ćmielów, ul. Ostrowiecka 40, 27-440 Ćmielów</v>
      </c>
      <c r="F29" s="4" t="s">
        <v>86</v>
      </c>
      <c r="G29" s="4" t="s">
        <v>87</v>
      </c>
      <c r="H29" s="4" t="s">
        <v>14</v>
      </c>
      <c r="I29" s="4" t="s">
        <v>86</v>
      </c>
      <c r="J29" s="4" t="s">
        <v>88</v>
      </c>
      <c r="K29" s="4" t="s">
        <v>89</v>
      </c>
      <c r="L29" s="4" t="s">
        <v>16</v>
      </c>
      <c r="M29" s="4" t="str">
        <f t="shared" si="2"/>
        <v>C11</v>
      </c>
      <c r="N29" s="4">
        <v>4</v>
      </c>
      <c r="O29" s="40">
        <v>16241</v>
      </c>
      <c r="P29" s="38">
        <f t="shared" si="5"/>
        <v>16241</v>
      </c>
      <c r="Q29" s="4" t="s">
        <v>164</v>
      </c>
      <c r="R29" s="4" t="s">
        <v>113</v>
      </c>
    </row>
    <row r="30" spans="1:18" ht="53.25" customHeight="1">
      <c r="A30" s="3">
        <v>24</v>
      </c>
      <c r="B30" s="33" t="s">
        <v>112</v>
      </c>
      <c r="C30" s="3">
        <v>830409910</v>
      </c>
      <c r="D30" s="34" t="s">
        <v>11</v>
      </c>
      <c r="E30" s="53" t="str">
        <f t="shared" si="1"/>
        <v>Gmina Ćmielów, ul. Ostrowiecka 40, 27-440 Ćmielów</v>
      </c>
      <c r="F30" s="22" t="s">
        <v>90</v>
      </c>
      <c r="G30" s="4" t="s">
        <v>91</v>
      </c>
      <c r="H30" s="3" t="s">
        <v>14</v>
      </c>
      <c r="I30" s="3" t="s">
        <v>91</v>
      </c>
      <c r="J30" s="4" t="s">
        <v>92</v>
      </c>
      <c r="K30" s="3">
        <v>47721484</v>
      </c>
      <c r="L30" s="4" t="s">
        <v>16</v>
      </c>
      <c r="M30" s="4" t="str">
        <f t="shared" si="2"/>
        <v>C11</v>
      </c>
      <c r="N30" s="3">
        <v>8</v>
      </c>
      <c r="O30" s="39">
        <v>515</v>
      </c>
      <c r="P30" s="38">
        <f t="shared" si="5"/>
        <v>515</v>
      </c>
      <c r="Q30" s="4" t="s">
        <v>164</v>
      </c>
      <c r="R30" s="4" t="s">
        <v>113</v>
      </c>
    </row>
    <row r="31" spans="1:18" ht="55.5" customHeight="1">
      <c r="A31" s="3">
        <v>25</v>
      </c>
      <c r="B31" s="33" t="s">
        <v>112</v>
      </c>
      <c r="C31" s="3">
        <v>830409910</v>
      </c>
      <c r="D31" s="34" t="s">
        <v>11</v>
      </c>
      <c r="E31" s="53" t="str">
        <f t="shared" si="1"/>
        <v>Gmina Ćmielów, ul. Ostrowiecka 40, 27-440 Ćmielów</v>
      </c>
      <c r="F31" s="3" t="s">
        <v>93</v>
      </c>
      <c r="G31" s="4" t="s">
        <v>94</v>
      </c>
      <c r="H31" s="3" t="s">
        <v>14</v>
      </c>
      <c r="I31" s="3" t="s">
        <v>19</v>
      </c>
      <c r="J31" s="3" t="s">
        <v>95</v>
      </c>
      <c r="K31" s="3">
        <v>4484655</v>
      </c>
      <c r="L31" s="3" t="s">
        <v>16</v>
      </c>
      <c r="M31" s="4" t="str">
        <f>L31</f>
        <v>C11</v>
      </c>
      <c r="N31" s="3">
        <v>4</v>
      </c>
      <c r="O31" s="39">
        <v>1769</v>
      </c>
      <c r="P31" s="38">
        <f t="shared" si="5"/>
        <v>1769</v>
      </c>
      <c r="Q31" s="4" t="s">
        <v>164</v>
      </c>
      <c r="R31" s="4" t="s">
        <v>113</v>
      </c>
    </row>
    <row r="32" spans="1:18" ht="55.5" customHeight="1">
      <c r="A32" s="3">
        <v>26</v>
      </c>
      <c r="B32" s="33" t="s">
        <v>112</v>
      </c>
      <c r="C32" s="3">
        <v>830409910</v>
      </c>
      <c r="D32" s="34" t="s">
        <v>11</v>
      </c>
      <c r="E32" s="53" t="str">
        <f t="shared" si="1"/>
        <v>Gmina Ćmielów, ul. Ostrowiecka 40, 27-440 Ćmielów</v>
      </c>
      <c r="F32" s="4" t="s">
        <v>118</v>
      </c>
      <c r="G32" s="4" t="s">
        <v>119</v>
      </c>
      <c r="H32" s="3" t="s">
        <v>14</v>
      </c>
      <c r="I32" s="3" t="s">
        <v>19</v>
      </c>
      <c r="J32" s="4" t="s">
        <v>120</v>
      </c>
      <c r="K32" s="3">
        <v>6617247</v>
      </c>
      <c r="L32" s="4" t="s">
        <v>16</v>
      </c>
      <c r="M32" s="4" t="str">
        <f>L32</f>
        <v>C11</v>
      </c>
      <c r="N32" s="3">
        <v>7</v>
      </c>
      <c r="O32" s="39">
        <v>11</v>
      </c>
      <c r="P32" s="38">
        <f t="shared" si="5"/>
        <v>11</v>
      </c>
      <c r="Q32" s="3" t="s">
        <v>123</v>
      </c>
      <c r="R32" s="4" t="s">
        <v>121</v>
      </c>
    </row>
    <row r="33" spans="1:18" ht="18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5">
        <f>SUM(O5:O32)</f>
        <v>125081</v>
      </c>
      <c r="P33" s="5">
        <f>SUM(P5:P32)</f>
        <v>125081</v>
      </c>
      <c r="Q33" s="3"/>
      <c r="R33" s="3"/>
    </row>
    <row r="34" spans="1:33" s="9" customFormat="1" ht="133.5" customHeight="1">
      <c r="A34" s="3">
        <v>27</v>
      </c>
      <c r="B34" s="16" t="s">
        <v>112</v>
      </c>
      <c r="C34" s="17" t="s">
        <v>110</v>
      </c>
      <c r="D34" s="16" t="s">
        <v>11</v>
      </c>
      <c r="E34" s="16" t="s">
        <v>159</v>
      </c>
      <c r="F34" s="4" t="s">
        <v>107</v>
      </c>
      <c r="G34" s="16" t="s">
        <v>96</v>
      </c>
      <c r="H34" s="16" t="s">
        <v>14</v>
      </c>
      <c r="I34" s="16" t="s">
        <v>19</v>
      </c>
      <c r="J34" s="42" t="s">
        <v>97</v>
      </c>
      <c r="K34" s="42" t="s">
        <v>158</v>
      </c>
      <c r="L34" s="16" t="s">
        <v>16</v>
      </c>
      <c r="M34" s="16" t="s">
        <v>16</v>
      </c>
      <c r="N34" s="18">
        <v>33</v>
      </c>
      <c r="O34" s="38">
        <v>12098</v>
      </c>
      <c r="P34" s="18">
        <f>O34</f>
        <v>12098</v>
      </c>
      <c r="Q34" s="4" t="s">
        <v>164</v>
      </c>
      <c r="R34" s="4" t="s">
        <v>114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9" customFormat="1" ht="126" customHeight="1">
      <c r="A35" s="3">
        <v>28</v>
      </c>
      <c r="B35" s="16" t="s">
        <v>112</v>
      </c>
      <c r="C35" s="17" t="s">
        <v>110</v>
      </c>
      <c r="D35" s="16" t="s">
        <v>11</v>
      </c>
      <c r="E35" s="16" t="s">
        <v>159</v>
      </c>
      <c r="F35" s="4" t="s">
        <v>108</v>
      </c>
      <c r="G35" s="16" t="s">
        <v>98</v>
      </c>
      <c r="H35" s="16" t="s">
        <v>14</v>
      </c>
      <c r="I35" s="3" t="s">
        <v>13</v>
      </c>
      <c r="J35" s="16" t="s">
        <v>99</v>
      </c>
      <c r="K35" s="16">
        <v>7830400</v>
      </c>
      <c r="L35" s="16" t="s">
        <v>16</v>
      </c>
      <c r="M35" s="16" t="s">
        <v>16</v>
      </c>
      <c r="N35" s="18">
        <v>12</v>
      </c>
      <c r="O35" s="18">
        <v>25458</v>
      </c>
      <c r="P35" s="18">
        <f>O35</f>
        <v>25458</v>
      </c>
      <c r="Q35" s="4" t="s">
        <v>164</v>
      </c>
      <c r="R35" s="4" t="s">
        <v>115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9" customFormat="1" ht="121.5" customHeight="1">
      <c r="A36" s="3">
        <v>29</v>
      </c>
      <c r="B36" s="16" t="s">
        <v>112</v>
      </c>
      <c r="C36" s="17" t="s">
        <v>110</v>
      </c>
      <c r="D36" s="16" t="s">
        <v>11</v>
      </c>
      <c r="E36" s="16" t="s">
        <v>159</v>
      </c>
      <c r="F36" s="4" t="s">
        <v>108</v>
      </c>
      <c r="G36" s="16" t="s">
        <v>100</v>
      </c>
      <c r="H36" s="16" t="s">
        <v>14</v>
      </c>
      <c r="I36" s="3" t="s">
        <v>100</v>
      </c>
      <c r="J36" s="16" t="s">
        <v>101</v>
      </c>
      <c r="K36" s="16">
        <v>3997701</v>
      </c>
      <c r="L36" s="16" t="s">
        <v>16</v>
      </c>
      <c r="M36" s="16" t="s">
        <v>16</v>
      </c>
      <c r="N36" s="18">
        <v>8</v>
      </c>
      <c r="O36" s="18">
        <v>1877</v>
      </c>
      <c r="P36" s="18">
        <f>O36</f>
        <v>1877</v>
      </c>
      <c r="Q36" s="4" t="s">
        <v>164</v>
      </c>
      <c r="R36" s="4" t="s">
        <v>116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9" customFormat="1" ht="126.75" customHeight="1">
      <c r="A37" s="3">
        <v>30</v>
      </c>
      <c r="B37" s="16" t="s">
        <v>112</v>
      </c>
      <c r="C37" s="17" t="s">
        <v>110</v>
      </c>
      <c r="D37" s="16" t="s">
        <v>11</v>
      </c>
      <c r="E37" s="16" t="s">
        <v>159</v>
      </c>
      <c r="F37" s="4" t="s">
        <v>108</v>
      </c>
      <c r="G37" s="16" t="s">
        <v>100</v>
      </c>
      <c r="H37" s="16" t="s">
        <v>14</v>
      </c>
      <c r="I37" s="3" t="s">
        <v>100</v>
      </c>
      <c r="J37" s="16" t="s">
        <v>102</v>
      </c>
      <c r="K37" s="16">
        <v>13832717</v>
      </c>
      <c r="L37" s="16" t="s">
        <v>16</v>
      </c>
      <c r="M37" s="16" t="s">
        <v>16</v>
      </c>
      <c r="N37" s="18">
        <v>4</v>
      </c>
      <c r="O37" s="18">
        <v>0</v>
      </c>
      <c r="P37" s="18">
        <f>O37</f>
        <v>0</v>
      </c>
      <c r="Q37" s="4" t="s">
        <v>164</v>
      </c>
      <c r="R37" s="16" t="s">
        <v>111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9" customFormat="1" ht="126" customHeight="1">
      <c r="A38" s="3">
        <v>31</v>
      </c>
      <c r="B38" s="16" t="s">
        <v>112</v>
      </c>
      <c r="C38" s="17" t="s">
        <v>110</v>
      </c>
      <c r="D38" s="16" t="s">
        <v>11</v>
      </c>
      <c r="E38" s="16" t="s">
        <v>159</v>
      </c>
      <c r="F38" s="4" t="s">
        <v>109</v>
      </c>
      <c r="G38" s="16" t="s">
        <v>19</v>
      </c>
      <c r="H38" s="16" t="s">
        <v>14</v>
      </c>
      <c r="I38" s="3" t="s">
        <v>19</v>
      </c>
      <c r="J38" s="16" t="s">
        <v>103</v>
      </c>
      <c r="K38" s="16">
        <v>50436488</v>
      </c>
      <c r="L38" s="16" t="s">
        <v>24</v>
      </c>
      <c r="M38" s="16" t="s">
        <v>24</v>
      </c>
      <c r="N38" s="18">
        <v>15</v>
      </c>
      <c r="O38" s="18">
        <v>103454</v>
      </c>
      <c r="P38" s="18">
        <f>O38</f>
        <v>103454</v>
      </c>
      <c r="Q38" s="4" t="s">
        <v>164</v>
      </c>
      <c r="R38" s="4" t="s">
        <v>117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18" ht="12.75">
      <c r="A39" s="21"/>
      <c r="B39" s="89" t="s">
        <v>157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  <c r="O39" s="13">
        <f>SUM(O34:O38)</f>
        <v>142887</v>
      </c>
      <c r="P39" s="13">
        <f>P38+P37+P36+P35+P34</f>
        <v>142887</v>
      </c>
      <c r="Q39" s="6"/>
      <c r="R39" s="10"/>
    </row>
    <row r="40" spans="1:18" ht="12.75">
      <c r="A40" s="7"/>
      <c r="B40" s="2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4"/>
      <c r="Q40" s="7"/>
      <c r="R40" s="7"/>
    </row>
    <row r="41" spans="1:18" ht="102">
      <c r="A41" s="6">
        <v>32</v>
      </c>
      <c r="B41" s="16" t="s">
        <v>112</v>
      </c>
      <c r="C41" s="17" t="s">
        <v>110</v>
      </c>
      <c r="D41" s="16" t="s">
        <v>11</v>
      </c>
      <c r="E41" s="16" t="s">
        <v>161</v>
      </c>
      <c r="F41" s="4" t="s">
        <v>160</v>
      </c>
      <c r="G41" s="6" t="s">
        <v>13</v>
      </c>
      <c r="H41" s="6" t="s">
        <v>14</v>
      </c>
      <c r="I41" s="23" t="s">
        <v>19</v>
      </c>
      <c r="J41" s="45" t="s">
        <v>122</v>
      </c>
      <c r="K41" s="6">
        <v>13824098</v>
      </c>
      <c r="L41" s="4" t="s">
        <v>16</v>
      </c>
      <c r="M41" s="4" t="s">
        <v>16</v>
      </c>
      <c r="N41" s="6">
        <v>12</v>
      </c>
      <c r="O41" s="6">
        <v>13774</v>
      </c>
      <c r="P41" s="24">
        <f aca="true" t="shared" si="6" ref="P41:P50">O41</f>
        <v>13774</v>
      </c>
      <c r="Q41" s="6" t="s">
        <v>123</v>
      </c>
      <c r="R41" s="6" t="s">
        <v>105</v>
      </c>
    </row>
    <row r="42" spans="1:18" ht="102">
      <c r="A42" s="6">
        <v>33</v>
      </c>
      <c r="B42" s="16" t="s">
        <v>112</v>
      </c>
      <c r="C42" s="17" t="s">
        <v>110</v>
      </c>
      <c r="D42" s="4" t="s">
        <v>11</v>
      </c>
      <c r="E42" s="16" t="s">
        <v>161</v>
      </c>
      <c r="F42" s="4" t="s">
        <v>124</v>
      </c>
      <c r="G42" s="23" t="s">
        <v>125</v>
      </c>
      <c r="H42" s="23" t="s">
        <v>14</v>
      </c>
      <c r="I42" s="23" t="s">
        <v>19</v>
      </c>
      <c r="J42" s="45" t="s">
        <v>126</v>
      </c>
      <c r="K42" s="6">
        <v>68620</v>
      </c>
      <c r="L42" s="4" t="s">
        <v>16</v>
      </c>
      <c r="M42" s="4" t="s">
        <v>16</v>
      </c>
      <c r="N42" s="6">
        <v>8.5</v>
      </c>
      <c r="O42" s="6">
        <v>12984</v>
      </c>
      <c r="P42" s="24">
        <f t="shared" si="6"/>
        <v>12984</v>
      </c>
      <c r="Q42" s="23" t="s">
        <v>123</v>
      </c>
      <c r="R42" s="6" t="s">
        <v>105</v>
      </c>
    </row>
    <row r="43" spans="1:18" ht="102">
      <c r="A43" s="6">
        <v>34</v>
      </c>
      <c r="B43" s="16" t="s">
        <v>112</v>
      </c>
      <c r="C43" s="17" t="s">
        <v>110</v>
      </c>
      <c r="D43" s="4" t="s">
        <v>11</v>
      </c>
      <c r="E43" s="16" t="s">
        <v>161</v>
      </c>
      <c r="F43" s="4" t="s">
        <v>129</v>
      </c>
      <c r="G43" s="23" t="s">
        <v>130</v>
      </c>
      <c r="H43" s="23" t="s">
        <v>14</v>
      </c>
      <c r="I43" s="23" t="s">
        <v>19</v>
      </c>
      <c r="J43" s="45" t="s">
        <v>128</v>
      </c>
      <c r="K43" s="6">
        <v>197923</v>
      </c>
      <c r="L43" s="23" t="s">
        <v>16</v>
      </c>
      <c r="M43" s="23" t="s">
        <v>16</v>
      </c>
      <c r="N43" s="6">
        <v>15</v>
      </c>
      <c r="O43" s="6">
        <v>5937</v>
      </c>
      <c r="P43" s="24">
        <f t="shared" si="6"/>
        <v>5937</v>
      </c>
      <c r="Q43" s="43" t="s">
        <v>123</v>
      </c>
      <c r="R43" s="6" t="s">
        <v>105</v>
      </c>
    </row>
    <row r="44" spans="1:18" ht="102">
      <c r="A44" s="6">
        <v>35</v>
      </c>
      <c r="B44" s="16" t="s">
        <v>112</v>
      </c>
      <c r="C44" s="17" t="s">
        <v>110</v>
      </c>
      <c r="D44" s="4" t="s">
        <v>11</v>
      </c>
      <c r="E44" s="16" t="s">
        <v>161</v>
      </c>
      <c r="F44" s="4" t="s">
        <v>127</v>
      </c>
      <c r="G44" s="23" t="s">
        <v>131</v>
      </c>
      <c r="H44" s="23" t="s">
        <v>14</v>
      </c>
      <c r="I44" s="23" t="s">
        <v>19</v>
      </c>
      <c r="J44" s="45" t="s">
        <v>132</v>
      </c>
      <c r="K44" s="46">
        <v>97626</v>
      </c>
      <c r="L44" s="47" t="s">
        <v>16</v>
      </c>
      <c r="M44" s="47" t="s">
        <v>16</v>
      </c>
      <c r="N44" s="46">
        <v>17</v>
      </c>
      <c r="O44" s="6">
        <v>9379</v>
      </c>
      <c r="P44" s="24">
        <f t="shared" si="6"/>
        <v>9379</v>
      </c>
      <c r="Q44" s="23" t="s">
        <v>123</v>
      </c>
      <c r="R44" s="6" t="s">
        <v>105</v>
      </c>
    </row>
    <row r="45" spans="1:18" ht="102">
      <c r="A45" s="6">
        <v>36</v>
      </c>
      <c r="B45" s="16" t="s">
        <v>112</v>
      </c>
      <c r="C45" s="17" t="s">
        <v>110</v>
      </c>
      <c r="D45" s="4" t="s">
        <v>11</v>
      </c>
      <c r="E45" s="16" t="s">
        <v>161</v>
      </c>
      <c r="F45" s="4" t="s">
        <v>127</v>
      </c>
      <c r="G45" s="23" t="s">
        <v>133</v>
      </c>
      <c r="H45" s="23" t="s">
        <v>14</v>
      </c>
      <c r="I45" s="23" t="s">
        <v>19</v>
      </c>
      <c r="J45" s="45" t="s">
        <v>134</v>
      </c>
      <c r="K45" s="46">
        <v>197920</v>
      </c>
      <c r="L45" s="47" t="s">
        <v>16</v>
      </c>
      <c r="M45" s="47" t="s">
        <v>16</v>
      </c>
      <c r="N45" s="46">
        <v>16</v>
      </c>
      <c r="O45" s="6">
        <v>8234</v>
      </c>
      <c r="P45" s="24">
        <f t="shared" si="6"/>
        <v>8234</v>
      </c>
      <c r="Q45" s="23" t="s">
        <v>123</v>
      </c>
      <c r="R45" s="6" t="s">
        <v>105</v>
      </c>
    </row>
    <row r="46" spans="1:18" ht="102">
      <c r="A46" s="6">
        <v>37</v>
      </c>
      <c r="B46" s="16" t="s">
        <v>112</v>
      </c>
      <c r="C46" s="17" t="s">
        <v>110</v>
      </c>
      <c r="D46" s="4" t="s">
        <v>11</v>
      </c>
      <c r="E46" s="16" t="s">
        <v>161</v>
      </c>
      <c r="F46" s="4" t="s">
        <v>127</v>
      </c>
      <c r="G46" s="23" t="s">
        <v>135</v>
      </c>
      <c r="H46" s="23" t="s">
        <v>14</v>
      </c>
      <c r="I46" s="23" t="s">
        <v>19</v>
      </c>
      <c r="J46" s="45" t="s">
        <v>136</v>
      </c>
      <c r="K46" s="46">
        <v>72424</v>
      </c>
      <c r="L46" s="47" t="s">
        <v>16</v>
      </c>
      <c r="M46" s="47" t="s">
        <v>16</v>
      </c>
      <c r="N46" s="46">
        <v>16</v>
      </c>
      <c r="O46" s="6">
        <v>4487</v>
      </c>
      <c r="P46" s="24">
        <f t="shared" si="6"/>
        <v>4487</v>
      </c>
      <c r="Q46" s="23" t="s">
        <v>123</v>
      </c>
      <c r="R46" s="6" t="s">
        <v>105</v>
      </c>
    </row>
    <row r="47" spans="1:18" ht="102">
      <c r="A47" s="6">
        <v>38</v>
      </c>
      <c r="B47" s="16" t="s">
        <v>112</v>
      </c>
      <c r="C47" s="17" t="s">
        <v>110</v>
      </c>
      <c r="D47" s="4" t="s">
        <v>11</v>
      </c>
      <c r="E47" s="16" t="s">
        <v>161</v>
      </c>
      <c r="F47" s="4" t="s">
        <v>137</v>
      </c>
      <c r="G47" s="23" t="s">
        <v>138</v>
      </c>
      <c r="H47" s="23" t="s">
        <v>14</v>
      </c>
      <c r="I47" s="23" t="s">
        <v>19</v>
      </c>
      <c r="J47" s="45" t="s">
        <v>139</v>
      </c>
      <c r="K47" s="46">
        <f>'[1]Arkusz1'!$O$10</f>
        <v>91051986</v>
      </c>
      <c r="L47" s="47" t="s">
        <v>16</v>
      </c>
      <c r="M47" s="47" t="s">
        <v>16</v>
      </c>
      <c r="N47" s="46">
        <v>9</v>
      </c>
      <c r="O47" s="6">
        <v>8162</v>
      </c>
      <c r="P47" s="24">
        <f t="shared" si="6"/>
        <v>8162</v>
      </c>
      <c r="Q47" s="23" t="s">
        <v>123</v>
      </c>
      <c r="R47" s="6" t="s">
        <v>105</v>
      </c>
    </row>
    <row r="48" spans="1:18" ht="102">
      <c r="A48" s="6">
        <v>39</v>
      </c>
      <c r="B48" s="16" t="s">
        <v>112</v>
      </c>
      <c r="C48" s="17" t="s">
        <v>110</v>
      </c>
      <c r="D48" s="4" t="s">
        <v>11</v>
      </c>
      <c r="E48" s="16" t="s">
        <v>161</v>
      </c>
      <c r="F48" s="4" t="s">
        <v>140</v>
      </c>
      <c r="G48" s="4" t="s">
        <v>141</v>
      </c>
      <c r="H48" s="23" t="s">
        <v>14</v>
      </c>
      <c r="I48" s="23" t="s">
        <v>19</v>
      </c>
      <c r="J48" s="45" t="s">
        <v>142</v>
      </c>
      <c r="K48" s="46">
        <v>93179391</v>
      </c>
      <c r="L48" s="47" t="s">
        <v>16</v>
      </c>
      <c r="M48" s="47" t="s">
        <v>16</v>
      </c>
      <c r="N48" s="46">
        <v>11</v>
      </c>
      <c r="O48" s="6">
        <v>12311</v>
      </c>
      <c r="P48" s="24">
        <f t="shared" si="6"/>
        <v>12311</v>
      </c>
      <c r="Q48" s="23" t="s">
        <v>123</v>
      </c>
      <c r="R48" s="6" t="s">
        <v>105</v>
      </c>
    </row>
    <row r="49" spans="1:18" ht="102">
      <c r="A49" s="6">
        <v>40</v>
      </c>
      <c r="B49" s="16" t="s">
        <v>112</v>
      </c>
      <c r="C49" s="17" t="s">
        <v>110</v>
      </c>
      <c r="D49" s="4" t="s">
        <v>11</v>
      </c>
      <c r="E49" s="16" t="s">
        <v>161</v>
      </c>
      <c r="F49" s="4" t="s">
        <v>143</v>
      </c>
      <c r="G49" s="23" t="s">
        <v>118</v>
      </c>
      <c r="H49" s="23" t="s">
        <v>14</v>
      </c>
      <c r="I49" s="23" t="s">
        <v>19</v>
      </c>
      <c r="J49" s="4" t="s">
        <v>144</v>
      </c>
      <c r="K49" s="46">
        <v>12862975</v>
      </c>
      <c r="L49" s="47" t="s">
        <v>16</v>
      </c>
      <c r="M49" s="47" t="s">
        <v>16</v>
      </c>
      <c r="N49" s="46">
        <v>7</v>
      </c>
      <c r="O49" s="6">
        <v>17710</v>
      </c>
      <c r="P49" s="24">
        <f t="shared" si="6"/>
        <v>17710</v>
      </c>
      <c r="Q49" s="23" t="s">
        <v>123</v>
      </c>
      <c r="R49" s="6" t="s">
        <v>105</v>
      </c>
    </row>
    <row r="50" spans="1:18" ht="102">
      <c r="A50" s="6">
        <v>41</v>
      </c>
      <c r="B50" s="32" t="s">
        <v>112</v>
      </c>
      <c r="C50" s="26" t="s">
        <v>110</v>
      </c>
      <c r="D50" s="27" t="s">
        <v>11</v>
      </c>
      <c r="E50" s="16" t="s">
        <v>161</v>
      </c>
      <c r="F50" s="27" t="s">
        <v>145</v>
      </c>
      <c r="G50" s="28" t="s">
        <v>146</v>
      </c>
      <c r="H50" s="28" t="s">
        <v>14</v>
      </c>
      <c r="I50" s="28" t="s">
        <v>19</v>
      </c>
      <c r="J50" s="44" t="s">
        <v>147</v>
      </c>
      <c r="K50" s="48">
        <v>84282614</v>
      </c>
      <c r="L50" s="49" t="s">
        <v>148</v>
      </c>
      <c r="M50" s="49" t="s">
        <v>148</v>
      </c>
      <c r="N50" s="48">
        <v>26</v>
      </c>
      <c r="O50" s="25">
        <v>143458</v>
      </c>
      <c r="P50" s="29">
        <f t="shared" si="6"/>
        <v>143458</v>
      </c>
      <c r="Q50" s="28" t="s">
        <v>123</v>
      </c>
      <c r="R50" s="6" t="s">
        <v>105</v>
      </c>
    </row>
    <row r="51" spans="1:16" s="30" customFormat="1" ht="12.75">
      <c r="A51" s="80" t="s">
        <v>149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31">
        <f>SUM(O41:O50)</f>
        <v>236436</v>
      </c>
      <c r="P51" s="31">
        <f>SUM(P41:P50)</f>
        <v>236436</v>
      </c>
    </row>
    <row r="52" spans="1:18" ht="12.75">
      <c r="A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4"/>
      <c r="Q52" s="7"/>
      <c r="R52" s="7"/>
    </row>
    <row r="53" spans="1:18" ht="12.75">
      <c r="A53" s="7"/>
      <c r="B53" s="75" t="s">
        <v>166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/>
      <c r="P53" s="50">
        <f>P51+P39+P33</f>
        <v>504404</v>
      </c>
      <c r="Q53" s="7"/>
      <c r="R53" s="7"/>
    </row>
    <row r="54" spans="1:18" ht="12.75">
      <c r="A54" s="7"/>
      <c r="B54" s="83" t="s">
        <v>151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4"/>
      <c r="Q54" s="7"/>
      <c r="R54" s="7"/>
    </row>
    <row r="55" spans="1:18" ht="12.75">
      <c r="A55" s="7"/>
      <c r="B55" s="52" t="s">
        <v>150</v>
      </c>
      <c r="C55" s="24">
        <f>P5+P6+P8+P9+P10+P11+P12+P14+P15+P16+P17+P18+P21+P22+P23+P24+P25+P26+P27+P28+P29+P30+P31+P34+P35+P36+P37+P41+P42+P43+P44+P45+P46+P47+P48+P49+P32</f>
        <v>219057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4"/>
      <c r="Q55" s="7"/>
      <c r="R55" s="7"/>
    </row>
    <row r="56" spans="1:18" ht="12.75">
      <c r="A56" s="7"/>
      <c r="B56" s="52" t="s">
        <v>152</v>
      </c>
      <c r="C56" s="24">
        <f>P38+P7</f>
        <v>141677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4"/>
      <c r="Q56" s="7"/>
      <c r="R56" s="7"/>
    </row>
    <row r="57" spans="1:18" ht="12.75">
      <c r="A57" s="7"/>
      <c r="B57" s="52" t="s">
        <v>153</v>
      </c>
      <c r="C57" s="24">
        <f>P50</f>
        <v>143458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4"/>
      <c r="Q57" s="7"/>
      <c r="R57" s="7"/>
    </row>
    <row r="58" spans="1:18" ht="12.75">
      <c r="A58" s="7"/>
      <c r="B58" s="52" t="s">
        <v>154</v>
      </c>
      <c r="C58" s="24">
        <f>P19</f>
        <v>212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4"/>
      <c r="Q58" s="7"/>
      <c r="R58" s="7"/>
    </row>
    <row r="59" spans="1:18" ht="12.75">
      <c r="A59" s="7"/>
      <c r="B59" s="52" t="s">
        <v>156</v>
      </c>
      <c r="C59" s="13">
        <f>C55+C56+C57+C58</f>
        <v>504404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4"/>
      <c r="Q59" s="7"/>
      <c r="R59" s="7"/>
    </row>
    <row r="60" spans="1:18" ht="12.75">
      <c r="A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4"/>
      <c r="Q60" s="7"/>
      <c r="R60" s="7"/>
    </row>
    <row r="61" spans="1:18" ht="12.75">
      <c r="A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4"/>
      <c r="Q61" s="7"/>
      <c r="R61" s="7"/>
    </row>
    <row r="62" spans="1:18" ht="12.75">
      <c r="A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4"/>
      <c r="Q62" s="7"/>
      <c r="R62" s="7"/>
    </row>
    <row r="63" spans="1:18" ht="12.75">
      <c r="A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4"/>
      <c r="Q63" s="7"/>
      <c r="R63" s="7"/>
    </row>
    <row r="64" spans="1:18" ht="12.75">
      <c r="A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4"/>
      <c r="Q64" s="7"/>
      <c r="R64" s="7"/>
    </row>
    <row r="65" spans="1:18" ht="12.75">
      <c r="A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4"/>
      <c r="Q65" s="7"/>
      <c r="R65" s="7"/>
    </row>
    <row r="66" spans="1:18" ht="12.75">
      <c r="A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4"/>
      <c r="Q66" s="7"/>
      <c r="R66" s="7"/>
    </row>
    <row r="67" spans="1:18" ht="12.75">
      <c r="A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4"/>
      <c r="Q67" s="7"/>
      <c r="R67" s="7"/>
    </row>
    <row r="68" spans="1:18" ht="12.75">
      <c r="A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4"/>
      <c r="Q68" s="7"/>
      <c r="R68" s="7"/>
    </row>
    <row r="69" spans="1:18" ht="12.75">
      <c r="A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4"/>
      <c r="Q69" s="7"/>
      <c r="R69" s="7"/>
    </row>
    <row r="70" spans="1:18" ht="12.75">
      <c r="A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4"/>
      <c r="Q70" s="7"/>
      <c r="R70" s="7"/>
    </row>
    <row r="71" spans="1:18" ht="12.75">
      <c r="A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4"/>
      <c r="Q71" s="7"/>
      <c r="R71" s="7"/>
    </row>
    <row r="72" spans="1:18" ht="12.75">
      <c r="A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4"/>
      <c r="Q72" s="7"/>
      <c r="R72" s="7"/>
    </row>
    <row r="73" spans="1:18" ht="12.75">
      <c r="A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4"/>
      <c r="Q73" s="7"/>
      <c r="R73" s="7"/>
    </row>
    <row r="74" spans="3:18" ht="12.7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4"/>
      <c r="Q74" s="7"/>
      <c r="R74" s="7"/>
    </row>
    <row r="75" spans="3:18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4"/>
      <c r="Q75" s="7"/>
      <c r="R75" s="7"/>
    </row>
    <row r="76" spans="3:18" ht="12.7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4"/>
      <c r="Q76" s="7"/>
      <c r="R76" s="7"/>
    </row>
    <row r="77" spans="3:18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4"/>
      <c r="Q77" s="7"/>
      <c r="R77" s="7"/>
    </row>
    <row r="78" spans="3:18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4"/>
      <c r="Q78" s="7"/>
      <c r="R78" s="7"/>
    </row>
    <row r="79" spans="3:18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4"/>
      <c r="Q79" s="7"/>
      <c r="R79" s="7"/>
    </row>
    <row r="80" spans="3:18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4"/>
      <c r="Q80" s="7"/>
      <c r="R80" s="7"/>
    </row>
    <row r="81" spans="3:18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4"/>
      <c r="Q81" s="7"/>
      <c r="R81" s="7"/>
    </row>
    <row r="82" spans="3:18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4"/>
      <c r="Q82" s="7"/>
      <c r="R82" s="7"/>
    </row>
    <row r="83" spans="3:18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4"/>
      <c r="Q83" s="7"/>
      <c r="R83" s="7"/>
    </row>
    <row r="84" spans="3:18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4"/>
      <c r="Q84" s="7"/>
      <c r="R84" s="7"/>
    </row>
    <row r="85" spans="3:18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4"/>
      <c r="Q85" s="7"/>
      <c r="R85" s="7"/>
    </row>
    <row r="86" spans="3:18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4"/>
      <c r="Q86" s="7"/>
      <c r="R86" s="7"/>
    </row>
    <row r="87" spans="3:18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4"/>
      <c r="Q87" s="7"/>
      <c r="R87" s="7"/>
    </row>
  </sheetData>
  <sheetProtection/>
  <mergeCells count="60">
    <mergeCell ref="B54:O54"/>
    <mergeCell ref="A51:N51"/>
    <mergeCell ref="O2:O3"/>
    <mergeCell ref="D2:D3"/>
    <mergeCell ref="F2:F3"/>
    <mergeCell ref="A2:A3"/>
    <mergeCell ref="B2:B3"/>
    <mergeCell ref="C2:C3"/>
    <mergeCell ref="A12:A13"/>
    <mergeCell ref="B39:N39"/>
    <mergeCell ref="B53:O53"/>
    <mergeCell ref="A19:A20"/>
    <mergeCell ref="M19:M20"/>
    <mergeCell ref="D12:D13"/>
    <mergeCell ref="A33:N33"/>
    <mergeCell ref="J19:J20"/>
    <mergeCell ref="K19:K20"/>
    <mergeCell ref="L19:L20"/>
    <mergeCell ref="B19:B20"/>
    <mergeCell ref="C19:C20"/>
    <mergeCell ref="E2:E3"/>
    <mergeCell ref="G2:G3"/>
    <mergeCell ref="H2:H3"/>
    <mergeCell ref="F12:F13"/>
    <mergeCell ref="E12:E13"/>
    <mergeCell ref="G12:G13"/>
    <mergeCell ref="H12:H13"/>
    <mergeCell ref="K2:K3"/>
    <mergeCell ref="L12:L13"/>
    <mergeCell ref="M2:M3"/>
    <mergeCell ref="N2:N3"/>
    <mergeCell ref="K12:K13"/>
    <mergeCell ref="Q19:Q20"/>
    <mergeCell ref="N19:N20"/>
    <mergeCell ref="D19:D20"/>
    <mergeCell ref="E19:E20"/>
    <mergeCell ref="I12:I13"/>
    <mergeCell ref="J12:J13"/>
    <mergeCell ref="B12:B13"/>
    <mergeCell ref="C12:C13"/>
    <mergeCell ref="R2:R3"/>
    <mergeCell ref="L2:L3"/>
    <mergeCell ref="O19:O20"/>
    <mergeCell ref="M12:M13"/>
    <mergeCell ref="N12:N13"/>
    <mergeCell ref="P12:P13"/>
    <mergeCell ref="Q12:Q13"/>
    <mergeCell ref="R19:R20"/>
    <mergeCell ref="R12:R13"/>
    <mergeCell ref="P19:P20"/>
    <mergeCell ref="K1:Q1"/>
    <mergeCell ref="O12:O13"/>
    <mergeCell ref="P2:P3"/>
    <mergeCell ref="F19:F20"/>
    <mergeCell ref="G19:G20"/>
    <mergeCell ref="H19:H20"/>
    <mergeCell ref="I19:I20"/>
    <mergeCell ref="J2:J3"/>
    <mergeCell ref="Q2:Q3"/>
    <mergeCell ref="I2:I3"/>
  </mergeCells>
  <printOptions/>
  <pageMargins left="0.5905511811023623" right="0.5905511811023623" top="0.5905511811023623" bottom="0.472440944881889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2019-02-07T08:54:24Z</cp:lastPrinted>
  <dcterms:created xsi:type="dcterms:W3CDTF">2016-08-23T10:24:47Z</dcterms:created>
  <dcterms:modified xsi:type="dcterms:W3CDTF">2019-02-07T08:56:56Z</dcterms:modified>
  <cp:category/>
  <cp:version/>
  <cp:contentType/>
  <cp:contentStatus/>
</cp:coreProperties>
</file>